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IAN.GARCIA\AppData\Local\Microsoft\Windows\INetCache\Content.Outlook\7037HQPX\"/>
    </mc:Choice>
  </mc:AlternateContent>
  <xr:revisionPtr revIDLastSave="0" documentId="13_ncr:1_{AC47DBF2-F79B-40DD-B920-ECF164A809F2}" xr6:coauthVersionLast="36" xr6:coauthVersionMax="46" xr10:uidLastSave="{00000000-0000-0000-0000-000000000000}"/>
  <bookViews>
    <workbookView xWindow="0" yWindow="0" windowWidth="20490" windowHeight="7530" tabRatio="673" xr2:uid="{D9D1E3ED-C2F6-4CB3-A765-9B4BE75B8800}"/>
  </bookViews>
  <sheets>
    <sheet name="AJUSTE ADJUNTAS" sheetId="4" r:id="rId1"/>
    <sheet name="Días semana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4" l="1"/>
  <c r="F21" i="4"/>
  <c r="G20" i="4"/>
  <c r="G19" i="4"/>
  <c r="F26" i="4" l="1"/>
  <c r="F27" i="4" s="1"/>
  <c r="H25" i="4"/>
  <c r="F28" i="4" l="1"/>
  <c r="G28" i="4" s="1"/>
  <c r="G27" i="4"/>
  <c r="H27" i="4" s="1"/>
  <c r="G26" i="4"/>
  <c r="H26" i="4" l="1"/>
  <c r="F29" i="4"/>
  <c r="H28" i="4"/>
  <c r="G29" i="4" l="1"/>
  <c r="F24" i="4"/>
  <c r="H29" i="4" l="1"/>
  <c r="G24" i="4"/>
  <c r="H24" i="4" s="1"/>
  <c r="F34" i="4" l="1"/>
  <c r="AL34" i="4" s="1"/>
  <c r="AL33" i="4"/>
  <c r="G33" i="4"/>
  <c r="AM33" i="4" s="1"/>
  <c r="G38" i="4"/>
  <c r="AM37" i="4"/>
  <c r="AL37" i="4"/>
  <c r="H37" i="4"/>
  <c r="AM25" i="4"/>
  <c r="AL25" i="4"/>
  <c r="F18" i="4"/>
  <c r="F19" i="4" s="1"/>
  <c r="AM17" i="4"/>
  <c r="AL17" i="4"/>
  <c r="H17" i="4"/>
  <c r="F10" i="4"/>
  <c r="F11" i="4" s="1"/>
  <c r="AM9" i="4"/>
  <c r="AL9" i="4"/>
  <c r="H9" i="4"/>
  <c r="AL26" i="4" l="1"/>
  <c r="AL38" i="4"/>
  <c r="AM38" i="4"/>
  <c r="H38" i="4"/>
  <c r="H33" i="4"/>
  <c r="AL10" i="4"/>
  <c r="G34" i="4"/>
  <c r="F35" i="4" s="1"/>
  <c r="AL35" i="4" s="1"/>
  <c r="AL18" i="4"/>
  <c r="F12" i="4"/>
  <c r="G11" i="4"/>
  <c r="AL11" i="4"/>
  <c r="F20" i="4"/>
  <c r="AL19" i="4"/>
  <c r="AL27" i="4"/>
  <c r="G10" i="4"/>
  <c r="G18" i="4"/>
  <c r="F32" i="4" l="1"/>
  <c r="AL32" i="4" s="1"/>
  <c r="AM34" i="4"/>
  <c r="G35" i="4"/>
  <c r="G32" i="4" s="1"/>
  <c r="H34" i="4"/>
  <c r="AL39" i="4"/>
  <c r="AL28" i="4"/>
  <c r="AL20" i="4"/>
  <c r="AL12" i="4"/>
  <c r="G12" i="4"/>
  <c r="H18" i="4"/>
  <c r="AM18" i="4"/>
  <c r="AM26" i="4"/>
  <c r="H10" i="4"/>
  <c r="AM10" i="4"/>
  <c r="AM27" i="4"/>
  <c r="AM19" i="4"/>
  <c r="H19" i="4"/>
  <c r="AM11" i="4"/>
  <c r="H11" i="4"/>
  <c r="H32" i="4" l="1"/>
  <c r="AM32" i="4"/>
  <c r="AM35" i="4"/>
  <c r="H35" i="4"/>
  <c r="H39" i="4"/>
  <c r="AM39" i="4"/>
  <c r="AL40" i="4"/>
  <c r="AM12" i="4"/>
  <c r="H12" i="4"/>
  <c r="F13" i="4"/>
  <c r="AM28" i="4"/>
  <c r="AM20" i="4"/>
  <c r="H20" i="4"/>
  <c r="AM40" i="4" l="1"/>
  <c r="H40" i="4"/>
  <c r="AL21" i="4"/>
  <c r="F16" i="4"/>
  <c r="AL16" i="4" s="1"/>
  <c r="AL29" i="4"/>
  <c r="AL24" i="4"/>
  <c r="AL13" i="4"/>
  <c r="G13" i="4"/>
  <c r="G8" i="4" s="1"/>
  <c r="H8" i="4" s="1"/>
  <c r="F8" i="4"/>
  <c r="AL41" i="4" l="1"/>
  <c r="F36" i="4"/>
  <c r="AL36" i="4" s="1"/>
  <c r="H13" i="4"/>
  <c r="AM13" i="4"/>
  <c r="AM29" i="4"/>
  <c r="H21" i="4"/>
  <c r="AM21" i="4"/>
  <c r="G16" i="4"/>
  <c r="AM41" i="4" l="1"/>
  <c r="G36" i="4"/>
  <c r="H36" i="4" s="1"/>
  <c r="H41" i="4"/>
  <c r="H16" i="4"/>
  <c r="AM16" i="4"/>
  <c r="AM24" i="4"/>
  <c r="AM36" i="4" l="1"/>
</calcChain>
</file>

<file path=xl/sharedStrings.xml><?xml version="1.0" encoding="utf-8"?>
<sst xmlns="http://schemas.openxmlformats.org/spreadsheetml/2006/main" count="86" uniqueCount="45">
  <si>
    <t>DGGMA</t>
  </si>
  <si>
    <t>Programas/Procesos de Información Propuestos</t>
  </si>
  <si>
    <t>Red nacional de caminos</t>
  </si>
  <si>
    <t xml:space="preserve">Cartografía Urbana y Rural </t>
  </si>
  <si>
    <t>Revelado de la arquitectura</t>
  </si>
  <si>
    <t>Identificación de los colaboradores</t>
  </si>
  <si>
    <t>Acompañamiento</t>
  </si>
  <si>
    <t>Liberación</t>
  </si>
  <si>
    <t>Responsable</t>
  </si>
  <si>
    <t>DGAII</t>
  </si>
  <si>
    <t>Mayo</t>
  </si>
  <si>
    <t>Junio</t>
  </si>
  <si>
    <t>Julio</t>
  </si>
  <si>
    <t>Agosto</t>
  </si>
  <si>
    <t>Septiembre</t>
  </si>
  <si>
    <t>Octubre</t>
  </si>
  <si>
    <t>Noviembre</t>
  </si>
  <si>
    <t>Inicio</t>
  </si>
  <si>
    <t>Fin</t>
  </si>
  <si>
    <t>Asesoría y seguimiento</t>
  </si>
  <si>
    <t>Instrucción</t>
  </si>
  <si>
    <t>Domingo</t>
  </si>
  <si>
    <t>Lunes</t>
  </si>
  <si>
    <t>Martes</t>
  </si>
  <si>
    <t>Miércoles</t>
  </si>
  <si>
    <t>Jueves</t>
  </si>
  <si>
    <t>Viernes</t>
  </si>
  <si>
    <t>Sábado</t>
  </si>
  <si>
    <t>Dur.</t>
  </si>
  <si>
    <t>UA</t>
  </si>
  <si>
    <t>DGA de Información Geográfica Básica (DGAIGB)</t>
  </si>
  <si>
    <t>DGAIGB</t>
  </si>
  <si>
    <t>DGAIGB-DGAII</t>
  </si>
  <si>
    <t>DGAIIG</t>
  </si>
  <si>
    <t>DGA de Integración de Información Geoespacial (DGAIIG)</t>
  </si>
  <si>
    <t>DGAII-DGAII</t>
  </si>
  <si>
    <t>DGA de Recursos Naturales y Medio Ambiente (DGARNMA)</t>
  </si>
  <si>
    <t>DGARNMA</t>
  </si>
  <si>
    <t>DGARNMA-DGAII</t>
  </si>
  <si>
    <t>DGA de Información Geográfica para la Administración del Territorio (DGAIGAT)</t>
  </si>
  <si>
    <t>DGAIGAT</t>
  </si>
  <si>
    <t>DGAIGAT-DGAII</t>
  </si>
  <si>
    <t>Marco geoestadístico</t>
  </si>
  <si>
    <t>Marco de Referencia Geodésico</t>
  </si>
  <si>
    <t>Hidrología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</si>
</sst>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FFFFFF"/>
      <name val="Arial"/>
      <family val="2"/>
    </font>
    <font>
      <b/>
      <sz val="10"/>
      <color theme="1"/>
      <name val="Arial"/>
      <family val="2"/>
    </font>
    <font>
      <sz val="10"/>
      <color rgb="FFFFFFFF"/>
      <name val="Arial"/>
      <family val="2"/>
    </font>
    <font>
      <sz val="10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4472C4"/>
        <bgColor indexed="64"/>
      </patternFill>
    </fill>
    <fill>
      <patternFill patternType="solid">
        <fgColor rgb="FF1276C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Continuous" vertical="center" wrapText="1" readingOrder="1"/>
    </xf>
    <xf numFmtId="0" fontId="2" fillId="2" borderId="2" xfId="0" applyFont="1" applyFill="1" applyBorder="1" applyAlignment="1">
      <alignment horizontal="centerContinuous" vertical="center" wrapText="1" readingOrder="1"/>
    </xf>
    <xf numFmtId="0" fontId="2" fillId="2" borderId="3" xfId="0" applyFont="1" applyFill="1" applyBorder="1" applyAlignment="1">
      <alignment horizontal="centerContinuous" vertical="center" wrapText="1" readingOrder="1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3" borderId="3" xfId="0" applyFont="1" applyFill="1" applyBorder="1" applyAlignment="1">
      <alignment horizontal="center" vertical="center" wrapText="1" readingOrder="1"/>
    </xf>
    <xf numFmtId="0" fontId="4" fillId="3" borderId="2" xfId="0" applyFont="1" applyFill="1" applyBorder="1" applyAlignment="1">
      <alignment horizontal="center" vertical="center" wrapText="1" readingOrder="1"/>
    </xf>
    <xf numFmtId="164" fontId="1" fillId="0" borderId="0" xfId="0" applyNumberFormat="1" applyFont="1"/>
    <xf numFmtId="0" fontId="1" fillId="0" borderId="0" xfId="0" applyFont="1" applyFill="1"/>
    <xf numFmtId="164" fontId="1" fillId="0" borderId="0" xfId="0" applyNumberFormat="1" applyFont="1" applyFill="1"/>
    <xf numFmtId="0" fontId="2" fillId="2" borderId="4" xfId="0" applyFont="1" applyFill="1" applyBorder="1" applyAlignment="1">
      <alignment horizontal="center" vertical="center" wrapText="1" readingOrder="1"/>
    </xf>
    <xf numFmtId="0" fontId="2" fillId="2" borderId="5" xfId="0" applyFont="1" applyFill="1" applyBorder="1" applyAlignment="1">
      <alignment horizontal="center" vertical="center" wrapText="1" readingOrder="1"/>
    </xf>
    <xf numFmtId="0" fontId="2" fillId="2" borderId="7" xfId="0" applyFont="1" applyFill="1" applyBorder="1" applyAlignment="1">
      <alignment horizontal="center" vertical="center" wrapText="1" readingOrder="1"/>
    </xf>
    <xf numFmtId="0" fontId="2" fillId="2" borderId="8" xfId="0" applyFont="1" applyFill="1" applyBorder="1" applyAlignment="1">
      <alignment horizontal="center" vertical="center" wrapText="1" readingOrder="1"/>
    </xf>
    <xf numFmtId="0" fontId="2" fillId="2" borderId="9" xfId="0" applyFont="1" applyFill="1" applyBorder="1" applyAlignment="1">
      <alignment horizontal="center" vertical="center" wrapText="1" readingOrder="1"/>
    </xf>
    <xf numFmtId="0" fontId="1" fillId="0" borderId="6" xfId="0" applyFont="1" applyBorder="1"/>
    <xf numFmtId="0" fontId="1" fillId="0" borderId="10" xfId="0" applyFont="1" applyBorder="1"/>
    <xf numFmtId="0" fontId="1" fillId="0" borderId="10" xfId="0" applyFont="1" applyFill="1" applyBorder="1"/>
    <xf numFmtId="0" fontId="3" fillId="0" borderId="10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/>
    <xf numFmtId="0" fontId="1" fillId="0" borderId="7" xfId="0" applyFont="1" applyBorder="1"/>
    <xf numFmtId="0" fontId="3" fillId="0" borderId="11" xfId="0" applyFont="1" applyBorder="1"/>
    <xf numFmtId="0" fontId="3" fillId="0" borderId="0" xfId="0" applyFont="1" applyBorder="1"/>
    <xf numFmtId="0" fontId="3" fillId="0" borderId="0" xfId="0" applyFont="1" applyFill="1" applyBorder="1"/>
    <xf numFmtId="164" fontId="3" fillId="0" borderId="0" xfId="0" applyNumberFormat="1" applyFont="1" applyFill="1" applyBorder="1"/>
    <xf numFmtId="164" fontId="3" fillId="0" borderId="0" xfId="0" applyNumberFormat="1" applyFont="1" applyBorder="1"/>
    <xf numFmtId="0" fontId="1" fillId="0" borderId="0" xfId="0" applyFont="1" applyBorder="1"/>
    <xf numFmtId="0" fontId="1" fillId="0" borderId="12" xfId="0" applyFont="1" applyBorder="1"/>
    <xf numFmtId="0" fontId="1" fillId="0" borderId="0" xfId="0" applyFont="1" applyFill="1" applyBorder="1"/>
    <xf numFmtId="164" fontId="1" fillId="0" borderId="0" xfId="0" applyNumberFormat="1" applyFont="1" applyFill="1" applyBorder="1"/>
    <xf numFmtId="164" fontId="1" fillId="0" borderId="0" xfId="0" applyNumberFormat="1" applyFont="1" applyBorder="1"/>
    <xf numFmtId="0" fontId="3" fillId="0" borderId="12" xfId="0" applyFont="1" applyBorder="1"/>
    <xf numFmtId="0" fontId="1" fillId="0" borderId="11" xfId="0" applyFont="1" applyBorder="1"/>
    <xf numFmtId="0" fontId="1" fillId="4" borderId="0" xfId="0" applyFont="1" applyFill="1" applyBorder="1"/>
    <xf numFmtId="0" fontId="1" fillId="0" borderId="8" xfId="0" applyFont="1" applyBorder="1"/>
    <xf numFmtId="0" fontId="1" fillId="0" borderId="13" xfId="0" applyFont="1" applyBorder="1"/>
    <xf numFmtId="0" fontId="1" fillId="0" borderId="13" xfId="0" applyFont="1" applyFill="1" applyBorder="1"/>
    <xf numFmtId="0" fontId="1" fillId="4" borderId="13" xfId="0" applyFont="1" applyFill="1" applyBorder="1"/>
    <xf numFmtId="0" fontId="2" fillId="2" borderId="6" xfId="0" applyFont="1" applyFill="1" applyBorder="1" applyAlignment="1">
      <alignment horizontal="centerContinuous" vertical="center" readingOrder="1"/>
    </xf>
    <xf numFmtId="0" fontId="3" fillId="0" borderId="6" xfId="0" applyFont="1" applyBorder="1"/>
    <xf numFmtId="164" fontId="1" fillId="0" borderId="10" xfId="0" applyNumberFormat="1" applyFont="1" applyFill="1" applyBorder="1"/>
    <xf numFmtId="164" fontId="1" fillId="0" borderId="10" xfId="0" applyNumberFormat="1" applyFont="1" applyBorder="1"/>
    <xf numFmtId="0" fontId="1" fillId="0" borderId="9" xfId="0" applyFont="1" applyBorder="1"/>
    <xf numFmtId="164" fontId="3" fillId="0" borderId="10" xfId="0" applyNumberFormat="1" applyFont="1" applyFill="1" applyBorder="1"/>
    <xf numFmtId="164" fontId="3" fillId="0" borderId="10" xfId="0" applyNumberFormat="1" applyFont="1" applyBorder="1"/>
    <xf numFmtId="0" fontId="3" fillId="0" borderId="7" xfId="0" applyFont="1" applyBorder="1"/>
    <xf numFmtId="164" fontId="5" fillId="0" borderId="13" xfId="0" applyNumberFormat="1" applyFont="1" applyFill="1" applyBorder="1"/>
    <xf numFmtId="164" fontId="5" fillId="0" borderId="13" xfId="0" applyNumberFormat="1" applyFont="1" applyBorder="1"/>
    <xf numFmtId="0" fontId="2" fillId="2" borderId="10" xfId="0" applyFont="1" applyFill="1" applyBorder="1" applyAlignment="1">
      <alignment horizontal="centerContinuous" vertical="center" wrapText="1" readingOrder="1"/>
    </xf>
    <xf numFmtId="0" fontId="2" fillId="2" borderId="13" xfId="0" applyFont="1" applyFill="1" applyBorder="1" applyAlignment="1">
      <alignment horizontal="center" vertical="center" wrapText="1" readingOrder="1"/>
    </xf>
    <xf numFmtId="0" fontId="3" fillId="0" borderId="4" xfId="0" applyFont="1" applyFill="1" applyBorder="1"/>
    <xf numFmtId="0" fontId="3" fillId="0" borderId="14" xfId="0" applyFont="1" applyFill="1" applyBorder="1"/>
    <xf numFmtId="0" fontId="1" fillId="0" borderId="14" xfId="0" applyFont="1" applyFill="1" applyBorder="1"/>
    <xf numFmtId="0" fontId="1" fillId="0" borderId="5" xfId="0" applyFont="1" applyFill="1" applyBorder="1"/>
    <xf numFmtId="0" fontId="1" fillId="0" borderId="4" xfId="0" applyFont="1" applyFill="1" applyBorder="1"/>
    <xf numFmtId="0" fontId="3" fillId="0" borderId="4" xfId="0" applyFont="1" applyBorder="1"/>
    <xf numFmtId="0" fontId="3" fillId="5" borderId="11" xfId="0" applyFont="1" applyFill="1" applyBorder="1"/>
    <xf numFmtId="0" fontId="3" fillId="5" borderId="0" xfId="0" applyFont="1" applyFill="1" applyBorder="1"/>
    <xf numFmtId="0" fontId="3" fillId="0" borderId="14" xfId="0" applyFont="1" applyBorder="1"/>
    <xf numFmtId="164" fontId="3" fillId="0" borderId="0" xfId="0" applyNumberFormat="1" applyFont="1"/>
    <xf numFmtId="0" fontId="3" fillId="5" borderId="0" xfId="0" applyFont="1" applyFill="1"/>
    <xf numFmtId="0" fontId="1" fillId="0" borderId="14" xfId="0" applyFont="1" applyBorder="1"/>
    <xf numFmtId="164" fontId="5" fillId="0" borderId="0" xfId="0" applyNumberFormat="1" applyFont="1"/>
    <xf numFmtId="0" fontId="1" fillId="4" borderId="0" xfId="0" applyFont="1" applyFill="1"/>
    <xf numFmtId="16" fontId="1" fillId="0" borderId="0" xfId="0" applyNumberFormat="1" applyFont="1"/>
    <xf numFmtId="0" fontId="6" fillId="5" borderId="0" xfId="0" applyFont="1" applyFill="1" applyBorder="1"/>
    <xf numFmtId="0" fontId="6" fillId="5" borderId="0" xfId="0" applyFont="1" applyFill="1"/>
    <xf numFmtId="0" fontId="7" fillId="5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667FC5-DB9C-4E02-9C79-8F1E983C6CF2}">
  <dimension ref="A2:AM42"/>
  <sheetViews>
    <sheetView showGridLines="0" tabSelected="1" zoomScale="85" zoomScaleNormal="85" workbookViewId="0">
      <pane xSplit="4" ySplit="5" topLeftCell="E6" activePane="bottomRight" state="frozen"/>
      <selection pane="topRight" activeCell="G1" sqref="G1"/>
      <selection pane="bottomLeft" activeCell="A6" sqref="A6"/>
      <selection pane="bottomRight" activeCell="D15" sqref="D15"/>
    </sheetView>
  </sheetViews>
  <sheetFormatPr baseColWidth="10" defaultColWidth="11.42578125" defaultRowHeight="12.75" x14ac:dyDescent="0.2"/>
  <cols>
    <col min="1" max="1" width="7.140625" style="1" customWidth="1"/>
    <col min="2" max="2" width="5.42578125" style="1" customWidth="1"/>
    <col min="3" max="3" width="4.5703125" style="1" customWidth="1"/>
    <col min="4" max="4" width="54.28515625" style="10" customWidth="1"/>
    <col min="5" max="5" width="14.28515625" style="10" bestFit="1" customWidth="1"/>
    <col min="6" max="6" width="9.7109375" style="10" customWidth="1"/>
    <col min="7" max="7" width="9.7109375" style="1" customWidth="1"/>
    <col min="8" max="8" width="7.28515625" style="1" customWidth="1"/>
    <col min="9" max="10" width="3.140625" style="1" customWidth="1"/>
    <col min="11" max="32" width="2.42578125" style="1" customWidth="1"/>
    <col min="33" max="36" width="2.85546875" style="1" customWidth="1"/>
    <col min="37" max="37" width="3.85546875" style="1" customWidth="1"/>
    <col min="38" max="16384" width="11.42578125" style="1"/>
  </cols>
  <sheetData>
    <row r="2" spans="1:39" x14ac:dyDescent="0.2">
      <c r="G2" s="68">
        <v>44461</v>
      </c>
      <c r="I2" s="2">
        <v>5</v>
      </c>
      <c r="J2" s="3"/>
      <c r="K2" s="4">
        <v>6</v>
      </c>
      <c r="L2" s="4"/>
      <c r="M2" s="4"/>
      <c r="N2" s="4"/>
      <c r="O2" s="4"/>
      <c r="P2" s="4">
        <v>7</v>
      </c>
      <c r="Q2" s="4"/>
      <c r="R2" s="4"/>
      <c r="S2" s="4"/>
      <c r="T2" s="3">
        <v>8</v>
      </c>
      <c r="U2" s="4"/>
      <c r="V2" s="4"/>
      <c r="W2" s="4"/>
      <c r="X2" s="4">
        <v>9</v>
      </c>
      <c r="Y2" s="4"/>
      <c r="Z2" s="4"/>
      <c r="AA2" s="4"/>
      <c r="AB2" s="4"/>
      <c r="AC2" s="4">
        <v>10</v>
      </c>
      <c r="AD2" s="4"/>
      <c r="AE2" s="4"/>
      <c r="AF2" s="4"/>
      <c r="AG2" s="4">
        <v>11</v>
      </c>
      <c r="AH2" s="4"/>
      <c r="AI2" s="4"/>
      <c r="AJ2" s="4"/>
    </row>
    <row r="3" spans="1:39" ht="18" customHeight="1" x14ac:dyDescent="0.2">
      <c r="A3" s="5"/>
      <c r="B3" s="12" t="s">
        <v>29</v>
      </c>
      <c r="C3" s="42" t="s">
        <v>1</v>
      </c>
      <c r="D3" s="52"/>
      <c r="E3" s="12" t="s">
        <v>8</v>
      </c>
      <c r="F3" s="14" t="s">
        <v>17</v>
      </c>
      <c r="G3" s="12" t="s">
        <v>18</v>
      </c>
      <c r="H3" s="12" t="s">
        <v>28</v>
      </c>
      <c r="I3" s="2" t="s">
        <v>10</v>
      </c>
      <c r="J3" s="3"/>
      <c r="K3" s="4" t="s">
        <v>11</v>
      </c>
      <c r="L3" s="4"/>
      <c r="M3" s="4"/>
      <c r="N3" s="4"/>
      <c r="O3" s="4"/>
      <c r="P3" s="4" t="s">
        <v>12</v>
      </c>
      <c r="Q3" s="4"/>
      <c r="R3" s="4"/>
      <c r="S3" s="4"/>
      <c r="T3" s="3" t="s">
        <v>13</v>
      </c>
      <c r="U3" s="4"/>
      <c r="V3" s="4"/>
      <c r="W3" s="4"/>
      <c r="X3" s="4" t="s">
        <v>14</v>
      </c>
      <c r="Y3" s="4"/>
      <c r="Z3" s="4"/>
      <c r="AA3" s="4"/>
      <c r="AB3" s="4"/>
      <c r="AC3" s="4" t="s">
        <v>15</v>
      </c>
      <c r="AD3" s="4"/>
      <c r="AE3" s="4"/>
      <c r="AF3" s="4"/>
      <c r="AG3" s="4" t="s">
        <v>16</v>
      </c>
      <c r="AH3" s="4"/>
      <c r="AI3" s="4"/>
      <c r="AJ3" s="4"/>
    </row>
    <row r="4" spans="1:39" ht="14.25" customHeight="1" x14ac:dyDescent="0.2">
      <c r="B4" s="13"/>
      <c r="C4" s="15"/>
      <c r="D4" s="53"/>
      <c r="E4" s="13"/>
      <c r="F4" s="16"/>
      <c r="G4" s="13"/>
      <c r="H4" s="13"/>
      <c r="I4" s="7">
        <v>3</v>
      </c>
      <c r="J4" s="7">
        <v>4</v>
      </c>
      <c r="K4" s="7">
        <v>1</v>
      </c>
      <c r="L4" s="7">
        <v>2</v>
      </c>
      <c r="M4" s="7">
        <v>3</v>
      </c>
      <c r="N4" s="7">
        <v>4</v>
      </c>
      <c r="O4" s="7">
        <v>5</v>
      </c>
      <c r="P4" s="7">
        <v>1</v>
      </c>
      <c r="Q4" s="7">
        <v>2</v>
      </c>
      <c r="R4" s="7">
        <v>3</v>
      </c>
      <c r="S4" s="7">
        <v>4</v>
      </c>
      <c r="T4" s="8">
        <v>1</v>
      </c>
      <c r="U4" s="7">
        <v>2</v>
      </c>
      <c r="V4" s="7">
        <v>3</v>
      </c>
      <c r="W4" s="7">
        <v>4</v>
      </c>
      <c r="X4" s="7">
        <v>1</v>
      </c>
      <c r="Y4" s="7">
        <v>2</v>
      </c>
      <c r="Z4" s="7">
        <v>3</v>
      </c>
      <c r="AA4" s="7">
        <v>4</v>
      </c>
      <c r="AB4" s="7">
        <v>5</v>
      </c>
      <c r="AC4" s="7">
        <v>1</v>
      </c>
      <c r="AD4" s="7">
        <v>2</v>
      </c>
      <c r="AE4" s="7">
        <v>3</v>
      </c>
      <c r="AF4" s="7">
        <v>4</v>
      </c>
      <c r="AG4" s="7">
        <v>1</v>
      </c>
      <c r="AH4" s="7">
        <v>2</v>
      </c>
      <c r="AI4" s="7">
        <v>3</v>
      </c>
      <c r="AJ4" s="7">
        <v>4</v>
      </c>
      <c r="AL4" s="6" t="s">
        <v>17</v>
      </c>
      <c r="AM4" s="6" t="s">
        <v>18</v>
      </c>
    </row>
    <row r="5" spans="1:39" ht="3" customHeight="1" x14ac:dyDescent="0.2">
      <c r="B5" s="17"/>
      <c r="C5" s="18"/>
      <c r="D5" s="19"/>
      <c r="E5" s="54"/>
      <c r="F5" s="21"/>
      <c r="G5" s="22"/>
      <c r="H5" s="23"/>
      <c r="I5" s="22"/>
      <c r="J5" s="22"/>
      <c r="K5" s="22"/>
      <c r="L5" s="22"/>
      <c r="M5" s="22"/>
      <c r="N5" s="22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24"/>
    </row>
    <row r="6" spans="1:39" s="5" customFormat="1" x14ac:dyDescent="0.2">
      <c r="B6" s="43" t="s">
        <v>0</v>
      </c>
      <c r="C6" s="23"/>
      <c r="D6" s="20"/>
      <c r="E6" s="54"/>
      <c r="F6" s="47"/>
      <c r="G6" s="48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49"/>
    </row>
    <row r="7" spans="1:39" s="5" customFormat="1" x14ac:dyDescent="0.2">
      <c r="B7" s="25" t="s">
        <v>30</v>
      </c>
      <c r="C7" s="26"/>
      <c r="D7" s="27"/>
      <c r="E7" s="55"/>
      <c r="F7" s="28"/>
      <c r="G7" s="29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35"/>
    </row>
    <row r="8" spans="1:39" s="5" customFormat="1" ht="15" x14ac:dyDescent="0.25">
      <c r="B8" s="25"/>
      <c r="C8" s="69" t="s">
        <v>43</v>
      </c>
      <c r="D8" s="61"/>
      <c r="E8" s="55" t="s">
        <v>31</v>
      </c>
      <c r="F8" s="28">
        <f>MIN(F9:F12)</f>
        <v>44344</v>
      </c>
      <c r="G8" s="29">
        <f>MAX(G9:G13)</f>
        <v>44410</v>
      </c>
      <c r="H8" s="26">
        <f>G8-F8</f>
        <v>66</v>
      </c>
      <c r="I8" s="26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35"/>
    </row>
    <row r="9" spans="1:39" x14ac:dyDescent="0.2">
      <c r="B9" s="36"/>
      <c r="C9" s="30"/>
      <c r="D9" s="32" t="s">
        <v>5</v>
      </c>
      <c r="E9" s="56" t="s">
        <v>31</v>
      </c>
      <c r="F9" s="33">
        <v>44344</v>
      </c>
      <c r="G9" s="34">
        <v>44351</v>
      </c>
      <c r="H9" s="30">
        <f t="shared" ref="H9:H13" si="0">G9-F9</f>
        <v>7</v>
      </c>
      <c r="I9" s="30"/>
      <c r="J9" s="37"/>
      <c r="K9" s="37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1"/>
      <c r="AL9" s="1" t="str">
        <f>VLOOKUP(WEEKDAY(F9),'Días semana'!$A$2:$B$8,2,FALSE)</f>
        <v>Viernes</v>
      </c>
      <c r="AM9" s="1" t="str">
        <f>VLOOKUP(WEEKDAY(G9),'Días semana'!$A$2:$B$8,2,FALSE)</f>
        <v>Viernes</v>
      </c>
    </row>
    <row r="10" spans="1:39" x14ac:dyDescent="0.2">
      <c r="B10" s="36"/>
      <c r="C10" s="30"/>
      <c r="D10" s="32" t="s">
        <v>20</v>
      </c>
      <c r="E10" s="56" t="s">
        <v>9</v>
      </c>
      <c r="F10" s="33">
        <f>G9+3</f>
        <v>44354</v>
      </c>
      <c r="G10" s="34">
        <f>F10</f>
        <v>44354</v>
      </c>
      <c r="H10" s="30">
        <f>G10-F10+1</f>
        <v>1</v>
      </c>
      <c r="I10" s="30"/>
      <c r="J10" s="30"/>
      <c r="K10" s="37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1"/>
      <c r="AL10" s="1" t="str">
        <f>VLOOKUP(WEEKDAY(F10),'Días semana'!$A$2:$B$8,2,FALSE)</f>
        <v>Lunes</v>
      </c>
      <c r="AM10" s="1" t="str">
        <f>VLOOKUP(WEEKDAY(G10),'Días semana'!$A$2:$B$8,2,FALSE)</f>
        <v>Lunes</v>
      </c>
    </row>
    <row r="11" spans="1:39" x14ac:dyDescent="0.2">
      <c r="B11" s="36"/>
      <c r="C11" s="30"/>
      <c r="D11" s="32" t="s">
        <v>4</v>
      </c>
      <c r="E11" s="56" t="s">
        <v>31</v>
      </c>
      <c r="F11" s="33">
        <f>F10+1</f>
        <v>44355</v>
      </c>
      <c r="G11" s="34">
        <f>F11+45</f>
        <v>44400</v>
      </c>
      <c r="H11" s="30">
        <f t="shared" si="0"/>
        <v>45</v>
      </c>
      <c r="I11" s="30"/>
      <c r="J11" s="30"/>
      <c r="K11" s="37"/>
      <c r="L11" s="37"/>
      <c r="M11" s="37"/>
      <c r="N11" s="37"/>
      <c r="O11" s="37"/>
      <c r="P11" s="37"/>
      <c r="Q11" s="37"/>
      <c r="R11" s="37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1"/>
      <c r="AL11" s="1" t="str">
        <f>VLOOKUP(WEEKDAY(F11),'Días semana'!$A$2:$B$8,2,FALSE)</f>
        <v>Martes</v>
      </c>
      <c r="AM11" s="1" t="str">
        <f>VLOOKUP(WEEKDAY(G11),'Días semana'!$A$2:$B$8,2,FALSE)</f>
        <v>Viernes</v>
      </c>
    </row>
    <row r="12" spans="1:39" x14ac:dyDescent="0.2">
      <c r="B12" s="36"/>
      <c r="C12" s="30"/>
      <c r="D12" s="32" t="s">
        <v>6</v>
      </c>
      <c r="E12" s="56" t="s">
        <v>9</v>
      </c>
      <c r="F12" s="33">
        <f>F11</f>
        <v>44355</v>
      </c>
      <c r="G12" s="34">
        <f>F12+45</f>
        <v>44400</v>
      </c>
      <c r="H12" s="30">
        <f t="shared" si="0"/>
        <v>45</v>
      </c>
      <c r="I12" s="30"/>
      <c r="J12" s="30"/>
      <c r="K12" s="37"/>
      <c r="L12" s="37"/>
      <c r="M12" s="37"/>
      <c r="N12" s="37"/>
      <c r="O12" s="37"/>
      <c r="P12" s="37"/>
      <c r="Q12" s="37"/>
      <c r="R12" s="37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1"/>
      <c r="AL12" s="1" t="str">
        <f>VLOOKUP(WEEKDAY(F12),'Días semana'!$A$2:$B$8,2,FALSE)</f>
        <v>Martes</v>
      </c>
      <c r="AM12" s="1" t="str">
        <f>VLOOKUP(WEEKDAY(G12),'Días semana'!$A$2:$B$8,2,FALSE)</f>
        <v>Viernes</v>
      </c>
    </row>
    <row r="13" spans="1:39" x14ac:dyDescent="0.2">
      <c r="B13" s="38"/>
      <c r="C13" s="39"/>
      <c r="D13" s="40" t="s">
        <v>7</v>
      </c>
      <c r="E13" s="57" t="s">
        <v>32</v>
      </c>
      <c r="F13" s="50">
        <f>G12+3</f>
        <v>44403</v>
      </c>
      <c r="G13" s="51">
        <f>F13+7</f>
        <v>44410</v>
      </c>
      <c r="H13" s="39">
        <f t="shared" si="0"/>
        <v>7</v>
      </c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41"/>
      <c r="T13" s="41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46"/>
      <c r="AL13" s="1" t="str">
        <f>VLOOKUP(WEEKDAY(F13),'Días semana'!$A$2:$B$8,2,FALSE)</f>
        <v>Lunes</v>
      </c>
      <c r="AM13" s="1" t="str">
        <f>VLOOKUP(WEEKDAY(G13),'Días semana'!$A$2:$B$8,2,FALSE)</f>
        <v>Lunes</v>
      </c>
    </row>
    <row r="14" spans="1:39" s="5" customFormat="1" x14ac:dyDescent="0.2">
      <c r="B14" s="43" t="s">
        <v>0</v>
      </c>
      <c r="C14" s="23"/>
      <c r="D14" s="20"/>
      <c r="E14" s="54"/>
      <c r="F14" s="47"/>
      <c r="G14" s="48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49"/>
      <c r="AL14" s="1"/>
      <c r="AM14" s="1"/>
    </row>
    <row r="15" spans="1:39" s="5" customFormat="1" x14ac:dyDescent="0.2">
      <c r="B15" s="25" t="s">
        <v>34</v>
      </c>
      <c r="C15" s="26"/>
      <c r="D15" s="27"/>
      <c r="E15" s="55"/>
      <c r="F15" s="28"/>
      <c r="G15" s="29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35"/>
    </row>
    <row r="16" spans="1:39" s="5" customFormat="1" ht="15" x14ac:dyDescent="0.25">
      <c r="B16" s="60"/>
      <c r="C16" s="71" t="s">
        <v>2</v>
      </c>
      <c r="D16" s="61"/>
      <c r="E16" s="55" t="s">
        <v>33</v>
      </c>
      <c r="F16" s="28">
        <f>MIN(F17:F21)</f>
        <v>44347</v>
      </c>
      <c r="G16" s="29">
        <f>MAX(G17:G21)</f>
        <v>44475</v>
      </c>
      <c r="H16" s="26">
        <f>G16-F16</f>
        <v>128</v>
      </c>
      <c r="I16" s="26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26"/>
      <c r="AE16" s="26"/>
      <c r="AF16" s="26"/>
      <c r="AG16" s="26"/>
      <c r="AH16" s="26"/>
      <c r="AI16" s="26"/>
      <c r="AJ16" s="35"/>
      <c r="AL16" s="1" t="str">
        <f>VLOOKUP(WEEKDAY(F16),'Días semana'!$A$2:$B$8,2,FALSE)</f>
        <v>Lunes</v>
      </c>
      <c r="AM16" s="1" t="str">
        <f>VLOOKUP(WEEKDAY(G16),'Días semana'!$A$2:$B$8,2,FALSE)</f>
        <v>Miércoles</v>
      </c>
    </row>
    <row r="17" spans="2:39" x14ac:dyDescent="0.2">
      <c r="B17" s="36"/>
      <c r="C17" s="30"/>
      <c r="D17" s="32" t="s">
        <v>5</v>
      </c>
      <c r="E17" s="56" t="s">
        <v>33</v>
      </c>
      <c r="F17" s="33">
        <v>44347</v>
      </c>
      <c r="G17" s="34">
        <v>44354</v>
      </c>
      <c r="H17" s="30">
        <f t="shared" ref="H17:H21" si="1">G17-F17</f>
        <v>7</v>
      </c>
      <c r="I17" s="30"/>
      <c r="J17" s="67"/>
      <c r="K17" s="67"/>
      <c r="AD17" s="30"/>
      <c r="AE17" s="30"/>
      <c r="AF17" s="30"/>
      <c r="AG17" s="30"/>
      <c r="AH17" s="30"/>
      <c r="AI17" s="30"/>
      <c r="AJ17" s="31"/>
      <c r="AL17" s="1" t="str">
        <f>VLOOKUP(WEEKDAY(F17),'Días semana'!$A$2:$B$8,2,FALSE)</f>
        <v>Lunes</v>
      </c>
      <c r="AM17" s="1" t="str">
        <f>VLOOKUP(WEEKDAY(G17),'Días semana'!$A$2:$B$8,2,FALSE)</f>
        <v>Lunes</v>
      </c>
    </row>
    <row r="18" spans="2:39" x14ac:dyDescent="0.2">
      <c r="B18" s="36"/>
      <c r="C18" s="30"/>
      <c r="D18" s="32" t="s">
        <v>20</v>
      </c>
      <c r="E18" s="56" t="s">
        <v>9</v>
      </c>
      <c r="F18" s="33">
        <f>G17+1</f>
        <v>44355</v>
      </c>
      <c r="G18" s="34">
        <f>F18</f>
        <v>44355</v>
      </c>
      <c r="H18" s="30">
        <f>G18-F18+1</f>
        <v>1</v>
      </c>
      <c r="I18" s="30"/>
      <c r="K18" s="67"/>
      <c r="AD18" s="30"/>
      <c r="AE18" s="30"/>
      <c r="AF18" s="30"/>
      <c r="AG18" s="30"/>
      <c r="AH18" s="30"/>
      <c r="AI18" s="30"/>
      <c r="AJ18" s="31"/>
      <c r="AL18" s="1" t="str">
        <f>VLOOKUP(WEEKDAY(F18),'Días semana'!$A$2:$B$8,2,FALSE)</f>
        <v>Martes</v>
      </c>
      <c r="AM18" s="1" t="str">
        <f>VLOOKUP(WEEKDAY(G18),'Días semana'!$A$2:$B$8,2,FALSE)</f>
        <v>Martes</v>
      </c>
    </row>
    <row r="19" spans="2:39" x14ac:dyDescent="0.2">
      <c r="B19" s="36"/>
      <c r="C19" s="30"/>
      <c r="D19" s="32" t="s">
        <v>4</v>
      </c>
      <c r="E19" s="56" t="s">
        <v>33</v>
      </c>
      <c r="F19" s="33">
        <f>F18+1</f>
        <v>44356</v>
      </c>
      <c r="G19" s="34">
        <f>F19+104</f>
        <v>44460</v>
      </c>
      <c r="H19" s="30">
        <f t="shared" si="1"/>
        <v>104</v>
      </c>
      <c r="I19" s="30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D19" s="30"/>
      <c r="AE19" s="30"/>
      <c r="AF19" s="30"/>
      <c r="AG19" s="30"/>
      <c r="AH19" s="30"/>
      <c r="AI19" s="30"/>
      <c r="AJ19" s="31"/>
      <c r="AL19" s="1" t="str">
        <f>VLOOKUP(WEEKDAY(F19),'Días semana'!$A$2:$B$8,2,FALSE)</f>
        <v>Miércoles</v>
      </c>
      <c r="AM19" s="1" t="str">
        <f>VLOOKUP(WEEKDAY(G19),'Días semana'!$A$2:$B$8,2,FALSE)</f>
        <v>Martes</v>
      </c>
    </row>
    <row r="20" spans="2:39" x14ac:dyDescent="0.2">
      <c r="B20" s="36"/>
      <c r="C20" s="30"/>
      <c r="D20" s="32" t="s">
        <v>6</v>
      </c>
      <c r="E20" s="56" t="s">
        <v>9</v>
      </c>
      <c r="F20" s="33">
        <f>F19</f>
        <v>44356</v>
      </c>
      <c r="G20" s="34">
        <f>F20+104</f>
        <v>44460</v>
      </c>
      <c r="H20" s="30">
        <f t="shared" si="1"/>
        <v>104</v>
      </c>
      <c r="I20" s="30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D20" s="30"/>
      <c r="AE20" s="30"/>
      <c r="AF20" s="30"/>
      <c r="AG20" s="30"/>
      <c r="AH20" s="30"/>
      <c r="AI20" s="30"/>
      <c r="AJ20" s="31"/>
      <c r="AL20" s="1" t="str">
        <f>VLOOKUP(WEEKDAY(F20),'Días semana'!$A$2:$B$8,2,FALSE)</f>
        <v>Miércoles</v>
      </c>
      <c r="AM20" s="1" t="str">
        <f>VLOOKUP(WEEKDAY(G20),'Días semana'!$A$2:$B$8,2,FALSE)</f>
        <v>Martes</v>
      </c>
    </row>
    <row r="21" spans="2:39" x14ac:dyDescent="0.2">
      <c r="B21" s="38"/>
      <c r="C21" s="39"/>
      <c r="D21" s="40" t="s">
        <v>7</v>
      </c>
      <c r="E21" s="57" t="s">
        <v>35</v>
      </c>
      <c r="F21" s="50">
        <f>G20+3</f>
        <v>44463</v>
      </c>
      <c r="G21" s="51">
        <f>F21+12</f>
        <v>44475</v>
      </c>
      <c r="H21" s="39">
        <f t="shared" si="1"/>
        <v>12</v>
      </c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41"/>
      <c r="AC21" s="41"/>
      <c r="AD21" s="39"/>
      <c r="AE21" s="39"/>
      <c r="AF21" s="39"/>
      <c r="AG21" s="39"/>
      <c r="AH21" s="39"/>
      <c r="AI21" s="39"/>
      <c r="AJ21" s="46"/>
      <c r="AL21" s="1" t="str">
        <f>VLOOKUP(WEEKDAY(F21),'Días semana'!$A$2:$B$8,2,FALSE)</f>
        <v>Viernes</v>
      </c>
      <c r="AM21" s="1" t="str">
        <f>VLOOKUP(WEEKDAY(G21),'Días semana'!$A$2:$B$8,2,FALSE)</f>
        <v>Miércoles</v>
      </c>
    </row>
    <row r="22" spans="2:39" x14ac:dyDescent="0.2">
      <c r="B22" s="59" t="s">
        <v>0</v>
      </c>
      <c r="C22" s="18"/>
      <c r="D22" s="19"/>
      <c r="E22" s="58"/>
      <c r="F22" s="44"/>
      <c r="G22" s="45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24"/>
    </row>
    <row r="23" spans="2:39" s="5" customFormat="1" x14ac:dyDescent="0.2">
      <c r="B23" s="25" t="s">
        <v>36</v>
      </c>
      <c r="E23" s="62"/>
      <c r="F23" s="63"/>
      <c r="G23" s="63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35"/>
    </row>
    <row r="24" spans="2:39" s="5" customFormat="1" ht="15" x14ac:dyDescent="0.25">
      <c r="B24" s="60"/>
      <c r="C24" s="70" t="s">
        <v>44</v>
      </c>
      <c r="D24" s="64"/>
      <c r="E24" s="62" t="s">
        <v>37</v>
      </c>
      <c r="F24" s="63">
        <f>MIN(F25:F29)</f>
        <v>44347</v>
      </c>
      <c r="G24" s="63">
        <f>MAX(G25:G29)</f>
        <v>44410</v>
      </c>
      <c r="H24" s="5">
        <f>G24-F24</f>
        <v>63</v>
      </c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35"/>
      <c r="AL24" s="1" t="str">
        <f>VLOOKUP(WEEKDAY(F24),'Días semana'!$A$2:$B$8,2,FALSE)</f>
        <v>Lunes</v>
      </c>
      <c r="AM24" s="1" t="str">
        <f>VLOOKUP(WEEKDAY(G24),'Días semana'!$A$2:$B$8,2,FALSE)</f>
        <v>Lunes</v>
      </c>
    </row>
    <row r="25" spans="2:39" x14ac:dyDescent="0.2">
      <c r="B25" s="36"/>
      <c r="D25" s="1" t="s">
        <v>5</v>
      </c>
      <c r="E25" s="65" t="s">
        <v>37</v>
      </c>
      <c r="F25" s="9">
        <v>44347</v>
      </c>
      <c r="G25" s="9">
        <v>44354</v>
      </c>
      <c r="H25" s="1">
        <f t="shared" ref="H25:H29" si="2">G25-F25</f>
        <v>7</v>
      </c>
      <c r="I25" s="5"/>
      <c r="J25" s="37"/>
      <c r="K25" s="37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1"/>
      <c r="AL25" s="1" t="str">
        <f>VLOOKUP(WEEKDAY(F25),'Días semana'!$A$2:$B$8,2,FALSE)</f>
        <v>Lunes</v>
      </c>
      <c r="AM25" s="1" t="str">
        <f>VLOOKUP(WEEKDAY(G25),'Días semana'!$A$2:$B$8,2,FALSE)</f>
        <v>Lunes</v>
      </c>
    </row>
    <row r="26" spans="2:39" x14ac:dyDescent="0.2">
      <c r="B26" s="36"/>
      <c r="D26" s="1" t="s">
        <v>20</v>
      </c>
      <c r="E26" s="65" t="s">
        <v>9</v>
      </c>
      <c r="F26" s="9">
        <f>G25+1</f>
        <v>44355</v>
      </c>
      <c r="G26" s="9">
        <f>F26</f>
        <v>44355</v>
      </c>
      <c r="H26" s="1">
        <f>G26-F26+1</f>
        <v>1</v>
      </c>
      <c r="J26" s="30"/>
      <c r="K26" s="37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1"/>
      <c r="AL26" s="1" t="str">
        <f>VLOOKUP(WEEKDAY(F26),'Días semana'!$A$2:$B$8,2,FALSE)</f>
        <v>Martes</v>
      </c>
      <c r="AM26" s="1" t="str">
        <f>VLOOKUP(WEEKDAY(G26),'Días semana'!$A$2:$B$8,2,FALSE)</f>
        <v>Martes</v>
      </c>
    </row>
    <row r="27" spans="2:39" x14ac:dyDescent="0.2">
      <c r="B27" s="36"/>
      <c r="D27" s="1" t="s">
        <v>4</v>
      </c>
      <c r="E27" s="65" t="s">
        <v>37</v>
      </c>
      <c r="F27" s="9">
        <f>F26+1</f>
        <v>44356</v>
      </c>
      <c r="G27" s="9">
        <f>F27+44</f>
        <v>44400</v>
      </c>
      <c r="H27" s="1">
        <f t="shared" si="2"/>
        <v>44</v>
      </c>
      <c r="J27" s="30"/>
      <c r="K27" s="37"/>
      <c r="L27" s="37"/>
      <c r="M27" s="37"/>
      <c r="N27" s="37"/>
      <c r="O27" s="37"/>
      <c r="P27" s="37"/>
      <c r="Q27" s="37"/>
      <c r="R27" s="37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1"/>
      <c r="AL27" s="1" t="str">
        <f>VLOOKUP(WEEKDAY(F27),'Días semana'!$A$2:$B$8,2,FALSE)</f>
        <v>Miércoles</v>
      </c>
      <c r="AM27" s="1" t="str">
        <f>VLOOKUP(WEEKDAY(G27),'Días semana'!$A$2:$B$8,2,FALSE)</f>
        <v>Viernes</v>
      </c>
    </row>
    <row r="28" spans="2:39" x14ac:dyDescent="0.2">
      <c r="B28" s="36"/>
      <c r="D28" s="1" t="s">
        <v>6</v>
      </c>
      <c r="E28" s="65" t="s">
        <v>9</v>
      </c>
      <c r="F28" s="9">
        <f>F27</f>
        <v>44356</v>
      </c>
      <c r="G28" s="9">
        <f>F28+44</f>
        <v>44400</v>
      </c>
      <c r="H28" s="1">
        <f t="shared" si="2"/>
        <v>44</v>
      </c>
      <c r="J28" s="30"/>
      <c r="K28" s="37"/>
      <c r="L28" s="37"/>
      <c r="M28" s="37"/>
      <c r="N28" s="37"/>
      <c r="O28" s="37"/>
      <c r="P28" s="37"/>
      <c r="Q28" s="37"/>
      <c r="R28" s="37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1"/>
      <c r="AL28" s="1" t="str">
        <f>VLOOKUP(WEEKDAY(F28),'Días semana'!$A$2:$B$8,2,FALSE)</f>
        <v>Miércoles</v>
      </c>
      <c r="AM28" s="1" t="str">
        <f>VLOOKUP(WEEKDAY(G28),'Días semana'!$A$2:$B$8,2,FALSE)</f>
        <v>Viernes</v>
      </c>
    </row>
    <row r="29" spans="2:39" x14ac:dyDescent="0.2">
      <c r="B29" s="36"/>
      <c r="D29" s="1" t="s">
        <v>7</v>
      </c>
      <c r="E29" s="36" t="s">
        <v>38</v>
      </c>
      <c r="F29" s="66">
        <f>G28+3</f>
        <v>44403</v>
      </c>
      <c r="G29" s="66">
        <f>F29+7</f>
        <v>44410</v>
      </c>
      <c r="H29" s="1">
        <f t="shared" si="2"/>
        <v>7</v>
      </c>
      <c r="J29" s="39"/>
      <c r="K29" s="39"/>
      <c r="L29" s="39"/>
      <c r="M29" s="39"/>
      <c r="N29" s="39"/>
      <c r="O29" s="39"/>
      <c r="P29" s="39"/>
      <c r="Q29" s="39"/>
      <c r="R29" s="39"/>
      <c r="S29" s="41"/>
      <c r="T29" s="41"/>
      <c r="U29" s="39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1"/>
      <c r="AL29" s="1" t="str">
        <f>VLOOKUP(WEEKDAY(F29),'Días semana'!$A$2:$B$8,2,FALSE)</f>
        <v>Lunes</v>
      </c>
      <c r="AM29" s="1" t="str">
        <f>VLOOKUP(WEEKDAY(G29),'Días semana'!$A$2:$B$8,2,FALSE)</f>
        <v>Lunes</v>
      </c>
    </row>
    <row r="30" spans="2:39" x14ac:dyDescent="0.2">
      <c r="B30" s="43" t="s">
        <v>0</v>
      </c>
      <c r="C30" s="18"/>
      <c r="D30" s="19"/>
      <c r="E30" s="58"/>
      <c r="F30" s="44"/>
      <c r="G30" s="45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24"/>
    </row>
    <row r="31" spans="2:39" s="5" customFormat="1" x14ac:dyDescent="0.2">
      <c r="B31" s="25" t="s">
        <v>39</v>
      </c>
      <c r="C31" s="26"/>
      <c r="D31" s="27"/>
      <c r="E31" s="55"/>
      <c r="F31" s="28"/>
      <c r="G31" s="29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35"/>
    </row>
    <row r="32" spans="2:39" s="5" customFormat="1" ht="15" x14ac:dyDescent="0.25">
      <c r="B32" s="60"/>
      <c r="C32" s="71" t="s">
        <v>42</v>
      </c>
      <c r="D32" s="61"/>
      <c r="E32" s="55" t="s">
        <v>40</v>
      </c>
      <c r="F32" s="28">
        <f>MIN(F33:F35)</f>
        <v>44333</v>
      </c>
      <c r="G32" s="29">
        <f>MAX(G33:G35)</f>
        <v>44362</v>
      </c>
      <c r="H32" s="26">
        <f>G32-F32</f>
        <v>29</v>
      </c>
      <c r="I32" s="26"/>
      <c r="J32" s="37"/>
      <c r="K32" s="37"/>
      <c r="L32" s="37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35"/>
      <c r="AL32" s="1" t="str">
        <f>VLOOKUP(WEEKDAY(F32),'Días semana'!$A$2:$B$8,2,FALSE)</f>
        <v>Lunes</v>
      </c>
      <c r="AM32" s="1" t="str">
        <f>VLOOKUP(WEEKDAY(G32),'Días semana'!$A$2:$B$8,2,FALSE)</f>
        <v>Martes</v>
      </c>
    </row>
    <row r="33" spans="2:39" x14ac:dyDescent="0.2">
      <c r="B33" s="36"/>
      <c r="C33" s="30"/>
      <c r="D33" s="32" t="s">
        <v>4</v>
      </c>
      <c r="E33" s="56" t="s">
        <v>40</v>
      </c>
      <c r="F33" s="33">
        <v>44333</v>
      </c>
      <c r="G33" s="34">
        <f>F33+21</f>
        <v>44354</v>
      </c>
      <c r="H33" s="30">
        <f>G33-F33</f>
        <v>21</v>
      </c>
      <c r="I33" s="26"/>
      <c r="J33" s="37"/>
      <c r="K33" s="37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1"/>
      <c r="AL33" s="1" t="str">
        <f>VLOOKUP(WEEKDAY(F33),'Días semana'!$A$2:$B$8,2,FALSE)</f>
        <v>Lunes</v>
      </c>
      <c r="AM33" s="1" t="str">
        <f>VLOOKUP(WEEKDAY(G33),'Días semana'!$A$2:$B$8,2,FALSE)</f>
        <v>Lunes</v>
      </c>
    </row>
    <row r="34" spans="2:39" x14ac:dyDescent="0.2">
      <c r="B34" s="36"/>
      <c r="C34" s="30"/>
      <c r="D34" s="32" t="s">
        <v>19</v>
      </c>
      <c r="E34" s="56" t="s">
        <v>9</v>
      </c>
      <c r="F34" s="33">
        <f>F33</f>
        <v>44333</v>
      </c>
      <c r="G34" s="34">
        <f>G33</f>
        <v>44354</v>
      </c>
      <c r="H34" s="30">
        <f>G34-F34</f>
        <v>21</v>
      </c>
      <c r="I34" s="30"/>
      <c r="J34" s="37"/>
      <c r="K34" s="37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1"/>
      <c r="AL34" s="1" t="str">
        <f>VLOOKUP(WEEKDAY(F34),'Días semana'!$A$2:$B$8,2,FALSE)</f>
        <v>Lunes</v>
      </c>
      <c r="AM34" s="1" t="str">
        <f>VLOOKUP(WEEKDAY(G34),'Días semana'!$A$2:$B$8,2,FALSE)</f>
        <v>Lunes</v>
      </c>
    </row>
    <row r="35" spans="2:39" x14ac:dyDescent="0.2">
      <c r="B35" s="36"/>
      <c r="C35" s="30"/>
      <c r="D35" s="32" t="s">
        <v>7</v>
      </c>
      <c r="E35" s="56" t="s">
        <v>41</v>
      </c>
      <c r="F35" s="33">
        <f>G34+1</f>
        <v>44355</v>
      </c>
      <c r="G35" s="34">
        <f>F35+7</f>
        <v>44362</v>
      </c>
      <c r="H35" s="30">
        <f>G35-F35</f>
        <v>7</v>
      </c>
      <c r="I35" s="30"/>
      <c r="J35" s="30"/>
      <c r="K35" s="37"/>
      <c r="L35" s="37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1"/>
      <c r="AL35" s="1" t="str">
        <f>VLOOKUP(WEEKDAY(F35),'Días semana'!$A$2:$B$8,2,FALSE)</f>
        <v>Martes</v>
      </c>
      <c r="AM35" s="1" t="str">
        <f>VLOOKUP(WEEKDAY(G35),'Días semana'!$A$2:$B$8,2,FALSE)</f>
        <v>Martes</v>
      </c>
    </row>
    <row r="36" spans="2:39" s="5" customFormat="1" ht="15" x14ac:dyDescent="0.25">
      <c r="B36" s="60"/>
      <c r="C36" s="71" t="s">
        <v>3</v>
      </c>
      <c r="D36" s="61"/>
      <c r="E36" s="55" t="s">
        <v>40</v>
      </c>
      <c r="F36" s="28">
        <f>MIN(F37:F41)</f>
        <v>44351</v>
      </c>
      <c r="G36" s="28">
        <f>MAX(G37:G41)</f>
        <v>44432</v>
      </c>
      <c r="H36" s="26">
        <f>G36-F36</f>
        <v>81</v>
      </c>
      <c r="I36" s="30"/>
      <c r="J36" s="30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35"/>
      <c r="AL36" s="1" t="str">
        <f>VLOOKUP(WEEKDAY(F36),'Días semana'!$A$2:$B$8,2,FALSE)</f>
        <v>Viernes</v>
      </c>
      <c r="AM36" s="1" t="str">
        <f>VLOOKUP(WEEKDAY(G36),'Días semana'!$A$2:$B$8,2,FALSE)</f>
        <v>Martes</v>
      </c>
    </row>
    <row r="37" spans="2:39" x14ac:dyDescent="0.2">
      <c r="B37" s="36"/>
      <c r="C37" s="30"/>
      <c r="D37" s="32" t="s">
        <v>5</v>
      </c>
      <c r="E37" s="56" t="s">
        <v>40</v>
      </c>
      <c r="F37" s="33">
        <v>44351</v>
      </c>
      <c r="G37" s="33">
        <v>44358</v>
      </c>
      <c r="H37" s="30">
        <f t="shared" ref="H37:H41" si="3">G37-F37</f>
        <v>7</v>
      </c>
      <c r="I37" s="30"/>
      <c r="J37" s="30"/>
      <c r="K37" s="37"/>
      <c r="L37" s="37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1"/>
      <c r="AL37" s="1" t="str">
        <f>VLOOKUP(WEEKDAY(F37),'Días semana'!$A$2:$B$8,2,FALSE)</f>
        <v>Viernes</v>
      </c>
      <c r="AM37" s="1" t="str">
        <f>VLOOKUP(WEEKDAY(G37),'Días semana'!$A$2:$B$8,2,FALSE)</f>
        <v>Viernes</v>
      </c>
    </row>
    <row r="38" spans="2:39" x14ac:dyDescent="0.2">
      <c r="B38" s="36"/>
      <c r="C38" s="30"/>
      <c r="D38" s="32" t="s">
        <v>20</v>
      </c>
      <c r="E38" s="56" t="s">
        <v>9</v>
      </c>
      <c r="F38" s="33">
        <v>44361</v>
      </c>
      <c r="G38" s="33">
        <f>F38</f>
        <v>44361</v>
      </c>
      <c r="H38" s="30">
        <f>G38-F38+1</f>
        <v>1</v>
      </c>
      <c r="I38" s="30"/>
      <c r="J38" s="30"/>
      <c r="K38" s="30"/>
      <c r="L38" s="37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1"/>
      <c r="AL38" s="1" t="str">
        <f>VLOOKUP(WEEKDAY(F38),'Días semana'!$A$2:$B$8,2,FALSE)</f>
        <v>Lunes</v>
      </c>
      <c r="AM38" s="1" t="str">
        <f>VLOOKUP(WEEKDAY(G38),'Días semana'!$A$2:$B$8,2,FALSE)</f>
        <v>Lunes</v>
      </c>
    </row>
    <row r="39" spans="2:39" x14ac:dyDescent="0.2">
      <c r="B39" s="36"/>
      <c r="C39" s="30"/>
      <c r="D39" s="32" t="s">
        <v>4</v>
      </c>
      <c r="E39" s="56" t="s">
        <v>40</v>
      </c>
      <c r="F39" s="33">
        <v>44362</v>
      </c>
      <c r="G39" s="33">
        <v>44421</v>
      </c>
      <c r="H39" s="30">
        <f t="shared" si="3"/>
        <v>59</v>
      </c>
      <c r="I39" s="30"/>
      <c r="J39" s="30"/>
      <c r="K39" s="30"/>
      <c r="L39" s="30"/>
      <c r="M39" s="37"/>
      <c r="N39" s="37"/>
      <c r="O39" s="37"/>
      <c r="P39" s="37"/>
      <c r="Q39" s="37"/>
      <c r="R39" s="37"/>
      <c r="S39" s="37"/>
      <c r="T39" s="37"/>
      <c r="U39" s="37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1"/>
      <c r="AL39" s="1" t="str">
        <f>VLOOKUP(WEEKDAY(F39),'Días semana'!$A$2:$B$8,2,FALSE)</f>
        <v>Martes</v>
      </c>
      <c r="AM39" s="1" t="str">
        <f>VLOOKUP(WEEKDAY(G39),'Días semana'!$A$2:$B$8,2,FALSE)</f>
        <v>Viernes</v>
      </c>
    </row>
    <row r="40" spans="2:39" x14ac:dyDescent="0.2">
      <c r="B40" s="36"/>
      <c r="C40" s="30"/>
      <c r="D40" s="32" t="s">
        <v>6</v>
      </c>
      <c r="E40" s="56" t="s">
        <v>9</v>
      </c>
      <c r="F40" s="33">
        <v>44362</v>
      </c>
      <c r="G40" s="33">
        <v>44421</v>
      </c>
      <c r="H40" s="30">
        <f t="shared" si="3"/>
        <v>59</v>
      </c>
      <c r="I40" s="30"/>
      <c r="J40" s="30"/>
      <c r="K40" s="30"/>
      <c r="L40" s="30"/>
      <c r="M40" s="37"/>
      <c r="N40" s="37"/>
      <c r="O40" s="37"/>
      <c r="P40" s="37"/>
      <c r="Q40" s="37"/>
      <c r="R40" s="37"/>
      <c r="S40" s="37"/>
      <c r="T40" s="37"/>
      <c r="U40" s="37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1"/>
      <c r="AL40" s="1" t="str">
        <f>VLOOKUP(WEEKDAY(F40),'Días semana'!$A$2:$B$8,2,FALSE)</f>
        <v>Martes</v>
      </c>
      <c r="AM40" s="1" t="str">
        <f>VLOOKUP(WEEKDAY(G40),'Días semana'!$A$2:$B$8,2,FALSE)</f>
        <v>Viernes</v>
      </c>
    </row>
    <row r="41" spans="2:39" x14ac:dyDescent="0.2">
      <c r="B41" s="38"/>
      <c r="C41" s="39"/>
      <c r="D41" s="40" t="s">
        <v>7</v>
      </c>
      <c r="E41" s="57" t="s">
        <v>41</v>
      </c>
      <c r="F41" s="50">
        <v>44424</v>
      </c>
      <c r="G41" s="50">
        <v>44432</v>
      </c>
      <c r="H41" s="39">
        <f t="shared" si="3"/>
        <v>8</v>
      </c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41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46"/>
      <c r="AL41" s="1" t="str">
        <f>VLOOKUP(WEEKDAY(F41),'Días semana'!$A$2:$B$8,2,FALSE)</f>
        <v>Lunes</v>
      </c>
      <c r="AM41" s="1" t="str">
        <f>VLOOKUP(WEEKDAY(G41),'Días semana'!$A$2:$B$8,2,FALSE)</f>
        <v>Martes</v>
      </c>
    </row>
    <row r="42" spans="2:39" x14ac:dyDescent="0.2">
      <c r="F42" s="11"/>
      <c r="G42" s="9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52670-6EC8-4CAE-AD3D-AB7235348992}">
  <dimension ref="A2:B8"/>
  <sheetViews>
    <sheetView workbookViewId="0">
      <selection activeCell="C18" sqref="C18"/>
    </sheetView>
  </sheetViews>
  <sheetFormatPr baseColWidth="10" defaultRowHeight="15" x14ac:dyDescent="0.25"/>
  <sheetData>
    <row r="2" spans="1:2" x14ac:dyDescent="0.25">
      <c r="A2">
        <v>1</v>
      </c>
      <c r="B2" t="s">
        <v>21</v>
      </c>
    </row>
    <row r="3" spans="1:2" x14ac:dyDescent="0.25">
      <c r="A3">
        <v>2</v>
      </c>
      <c r="B3" t="s">
        <v>22</v>
      </c>
    </row>
    <row r="4" spans="1:2" x14ac:dyDescent="0.25">
      <c r="A4">
        <v>3</v>
      </c>
      <c r="B4" t="s">
        <v>23</v>
      </c>
    </row>
    <row r="5" spans="1:2" x14ac:dyDescent="0.25">
      <c r="A5">
        <v>4</v>
      </c>
      <c r="B5" t="s">
        <v>24</v>
      </c>
    </row>
    <row r="6" spans="1:2" x14ac:dyDescent="0.25">
      <c r="A6">
        <v>5</v>
      </c>
      <c r="B6" t="s">
        <v>25</v>
      </c>
    </row>
    <row r="7" spans="1:2" x14ac:dyDescent="0.25">
      <c r="A7">
        <v>6</v>
      </c>
      <c r="B7" t="s">
        <v>26</v>
      </c>
    </row>
    <row r="8" spans="1:2" x14ac:dyDescent="0.25">
      <c r="A8">
        <v>7</v>
      </c>
      <c r="B8" t="s">
        <v>27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355013D4F5B7841B82A9094EA6E91B7" ma:contentTypeVersion="9" ma:contentTypeDescription="Crear nuevo documento." ma:contentTypeScope="" ma:versionID="3e727cc6e824bf317f08c110fc1625d2">
  <xsd:schema xmlns:xsd="http://www.w3.org/2001/XMLSchema" xmlns:xs="http://www.w3.org/2001/XMLSchema" xmlns:p="http://schemas.microsoft.com/office/2006/metadata/properties" xmlns:ns2="2cf6ad0d-2af8-40e6-b30a-97e8352d3afd" xmlns:ns3="bcc1e82b-ca09-43ad-88a8-c1c64ce950e8" targetNamespace="http://schemas.microsoft.com/office/2006/metadata/properties" ma:root="true" ma:fieldsID="a40262a3df45f79258a94d8ed279ba8b" ns2:_="" ns3:_="">
    <xsd:import namespace="2cf6ad0d-2af8-40e6-b30a-97e8352d3afd"/>
    <xsd:import namespace="bcc1e82b-ca09-43ad-88a8-c1c64ce950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f6ad0d-2af8-40e6-b30a-97e8352d3af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c1e82b-ca09-43ad-88a8-c1c64ce950e8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174D37-34C3-4905-BBBA-86529901383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6A9C4B4-FE0B-4329-A513-2196385FD6BD}">
  <ds:schemaRefs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bcc1e82b-ca09-43ad-88a8-c1c64ce950e8"/>
    <ds:schemaRef ds:uri="2cf6ad0d-2af8-40e6-b30a-97e8352d3afd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E54D916-079C-49AC-9532-B9DDE8A4E2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f6ad0d-2af8-40e6-b30a-97e8352d3afd"/>
    <ds:schemaRef ds:uri="bcc1e82b-ca09-43ad-88a8-c1c64ce950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AJUSTE ADJUNTAS</vt:lpstr>
      <vt:lpstr>Días semana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LUJAN SALAZAR JOSE DE JESUS</dc:creator>
  <cp:lastModifiedBy>GARCIA MONTAÑO FABIAN</cp:lastModifiedBy>
  <dcterms:created xsi:type="dcterms:W3CDTF">2021-04-23T15:53:03Z</dcterms:created>
  <dcterms:modified xsi:type="dcterms:W3CDTF">2021-05-20T22:45:46Z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0x0101006355013D4F5B7841B82A9094EA6E91B7</vt:lpwstr>
  </property>
</Properties>
</file>